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-PARTAGE\ACTIONS\2. Développement éco\14 - ECONOMIE CIRCULAIRE_ TEE\Projets_TEE\2023_Projet_Mobilites\Boite_outils\"/>
    </mc:Choice>
  </mc:AlternateContent>
  <xr:revisionPtr revIDLastSave="0" documentId="13_ncr:1_{0E453B81-53C0-40BF-850C-4465E47CE4A4}" xr6:coauthVersionLast="47" xr6:coauthVersionMax="47" xr10:uidLastSave="{00000000-0000-0000-0000-000000000000}"/>
  <bookViews>
    <workbookView xWindow="-108" yWindow="-108" windowWidth="23256" windowHeight="12576" activeTab="1" xr2:uid="{DC6DE5AB-9C48-4407-BE06-D6516F5F2E1D}"/>
  </bookViews>
  <sheets>
    <sheet name="Valeurs de Références" sheetId="4" r:id="rId1"/>
    <sheet name="Calculateur_événement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5" l="1"/>
  <c r="Q10" i="5"/>
  <c r="Q11" i="5"/>
  <c r="Q12" i="5"/>
  <c r="Q13" i="5"/>
  <c r="Q14" i="5"/>
  <c r="Q9" i="5"/>
  <c r="T14" i="5"/>
  <c r="T13" i="5"/>
  <c r="T11" i="5"/>
  <c r="T10" i="5"/>
  <c r="T12" i="5"/>
  <c r="T9" i="5"/>
  <c r="F7" i="5"/>
  <c r="F8" i="5" s="1"/>
  <c r="H7" i="5"/>
  <c r="H8" i="5" s="1"/>
  <c r="J7" i="5"/>
  <c r="J8" i="5" s="1"/>
  <c r="L7" i="5"/>
  <c r="L8" i="5" s="1"/>
  <c r="D15" i="5"/>
  <c r="F15" i="5"/>
  <c r="H15" i="5"/>
  <c r="J15" i="5"/>
  <c r="L15" i="5"/>
  <c r="N15" i="5"/>
  <c r="O15" i="5" s="1"/>
  <c r="B15" i="5"/>
  <c r="N7" i="5"/>
  <c r="D7" i="5"/>
  <c r="D8" i="5" s="1"/>
  <c r="B8" i="5"/>
  <c r="T15" i="5" l="1"/>
  <c r="U9" i="5" s="1"/>
  <c r="R14" i="5"/>
  <c r="V14" i="5" s="1"/>
  <c r="V13" i="5"/>
  <c r="V11" i="5"/>
  <c r="R9" i="5"/>
  <c r="R10" i="5"/>
  <c r="V10" i="5" s="1"/>
  <c r="R11" i="5"/>
  <c r="R12" i="5"/>
  <c r="V12" i="5" s="1"/>
  <c r="R13" i="5"/>
  <c r="E15" i="5"/>
  <c r="C15" i="5"/>
  <c r="K15" i="5"/>
  <c r="I15" i="5"/>
  <c r="G15" i="5"/>
  <c r="M15" i="5"/>
  <c r="U13" i="5" l="1"/>
  <c r="U14" i="5"/>
  <c r="U15" i="5"/>
  <c r="U11" i="5"/>
  <c r="U10" i="5"/>
  <c r="U12" i="5"/>
  <c r="R15" i="5"/>
  <c r="V9" i="5"/>
  <c r="S14" i="5" l="1"/>
  <c r="S15" i="5"/>
  <c r="S10" i="5"/>
  <c r="S13" i="5"/>
  <c r="S11" i="5"/>
  <c r="S12" i="5"/>
  <c r="S9" i="5"/>
  <c r="V15" i="5"/>
  <c r="W9" i="5" s="1"/>
  <c r="W10" i="5" l="1"/>
  <c r="W12" i="5"/>
  <c r="W11" i="5"/>
  <c r="W13" i="5"/>
  <c r="W14" i="5"/>
  <c r="W15" i="5"/>
  <c r="V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tc={15C43D53-0FC9-482C-A924-AD65D2D1FD6C}</author>
  </authors>
  <commentList>
    <comment ref="B9" authorId="0" shapeId="0" xr:uid="{15C43D53-0FC9-482C-A924-AD65D2D1FD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Prise en compte de la référence TER pour simplifier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tempo</author>
  </authors>
  <commentList>
    <comment ref="T8" authorId="0" shapeId="0" xr:uid="{FD4FAD4E-A9D2-4AF1-8633-B09B03B4276E}">
      <text>
        <r>
          <rPr>
            <sz val="9"/>
            <color indexed="81"/>
            <rFont val="Tahoma"/>
            <family val="2"/>
          </rPr>
          <t>Le nb de personnes total peut différer du nb de personnes présentes à l'événement du fait qu'une personne peut avoir utilisé plusieurs modes de transports.</t>
        </r>
      </text>
    </comment>
    <comment ref="T15" authorId="0" shapeId="0" xr:uid="{70C9D204-8F30-47B7-9070-69575F3C7678}">
      <text>
        <r>
          <rPr>
            <sz val="9"/>
            <color indexed="81"/>
            <rFont val="Tahoma"/>
            <family val="2"/>
          </rPr>
          <t>Indiquer ici le nb de personnes ayant précisé leur mode de transport (s'il diffère du calcul automatique du fait de personnes qui auraient utilisé plusieurs modes de transport)</t>
        </r>
      </text>
    </comment>
  </commentList>
</comments>
</file>

<file path=xl/sharedStrings.xml><?xml version="1.0" encoding="utf-8"?>
<sst xmlns="http://schemas.openxmlformats.org/spreadsheetml/2006/main" count="40" uniqueCount="39">
  <si>
    <t>réf ADEME : https://agirpourlatransition.ademe.fr/particuliers/bureau/deplacements/calculer-emissions-carbone-trajets</t>
  </si>
  <si>
    <t>Valeurs références</t>
  </si>
  <si>
    <t>voitures thermiques et hybrides</t>
  </si>
  <si>
    <t>Mode de transport</t>
  </si>
  <si>
    <t>voitures électriques</t>
  </si>
  <si>
    <t>Avion (moyen courrier)</t>
  </si>
  <si>
    <t>Source :</t>
  </si>
  <si>
    <t>TOTAUX</t>
  </si>
  <si>
    <t>pertinente car prise en compte de la construction du véhicule même si :
- pas de distinction des modèles contrairement à la case v.7 de la carte grise
- pas de référence pour les voitures hybrides</t>
  </si>
  <si>
    <t>Tranche 1</t>
  </si>
  <si>
    <t>Tranche 2</t>
  </si>
  <si>
    <t>Tranche 3</t>
  </si>
  <si>
    <t>Tranche 4</t>
  </si>
  <si>
    <t>Tranche 5</t>
  </si>
  <si>
    <t>Tranche 6</t>
  </si>
  <si>
    <t>Dernière tranche</t>
  </si>
  <si>
    <t>Nb de kg de Co2/km</t>
  </si>
  <si>
    <t>Train (TER et TGV), car et vélo élec</t>
  </si>
  <si>
    <t>Mobilité douce non électrique</t>
  </si>
  <si>
    <t>Transport en commun ou vélo élec</t>
  </si>
  <si>
    <t>Voiture électrique (solo)</t>
  </si>
  <si>
    <t>Voiture thermique (solo)</t>
  </si>
  <si>
    <t>Voiture électrique (covoiturage)*</t>
  </si>
  <si>
    <t>Voiture thermique (covoiturage)*</t>
  </si>
  <si>
    <t>* indiquer le nb de personnes dans la permière colonne et le nb de voitures dans la seconde</t>
  </si>
  <si>
    <t>Cellules modifiables</t>
  </si>
  <si>
    <t>soit</t>
  </si>
  <si>
    <t>kgCO2</t>
  </si>
  <si>
    <t>Nb pers</t>
  </si>
  <si>
    <t>Modes</t>
  </si>
  <si>
    <t>Calcul impact carbone lié au transport</t>
  </si>
  <si>
    <t>Nb de personnes concernées par tranche et par mode de transport (aller seulement)</t>
  </si>
  <si>
    <t xml:space="preserve">voyageur-km </t>
  </si>
  <si>
    <t>TOTAUX (x2 pour avoir l'impact A/R)</t>
  </si>
  <si>
    <t>https://impactco2.fr/comparateur</t>
  </si>
  <si>
    <t xml:space="preserve">A comparer ici : </t>
  </si>
  <si>
    <t>% des pers</t>
  </si>
  <si>
    <t>%voyageur-km</t>
  </si>
  <si>
    <t>%kgCO2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</si>
</sst>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.#&quot; km&quot;"/>
    <numFmt numFmtId="165" formatCode="#,##0.0&quot; km&quot;"/>
    <numFmt numFmtId="166" formatCode="&quot;&gt;&quot;#,##0.0&quot; km&quot;"/>
    <numFmt numFmtId="167" formatCode="#&quot; pers&quot;"/>
    <numFmt numFmtId="168" formatCode="#&quot; voit&quot;"/>
    <numFmt numFmtId="169" formatCode="&quot;Entre &quot;#,##0.0&quot; km&quot;"/>
    <numFmt numFmtId="170" formatCode="&quot;et &quot;#,##0.0&quot; km&quot;"/>
    <numFmt numFmtId="171" formatCode="#&quot; kgCo2&quot;"/>
    <numFmt numFmtId="172" formatCode="#&quot; kgCo2 en moy par pers&quot;"/>
    <numFmt numFmtId="174" formatCode="#&quot; %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Liberation Sans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2"/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1" fillId="0" borderId="0" xfId="0" applyFont="1"/>
    <xf numFmtId="164" fontId="0" fillId="0" borderId="0" xfId="0" applyNumberFormat="1"/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169" fontId="0" fillId="0" borderId="4" xfId="0" applyNumberFormat="1" applyBorder="1" applyAlignment="1">
      <alignment horizontal="center"/>
    </xf>
    <xf numFmtId="0" fontId="6" fillId="0" borderId="1" xfId="0" applyFont="1" applyBorder="1" applyAlignment="1">
      <alignment horizontal="right"/>
    </xf>
    <xf numFmtId="167" fontId="6" fillId="0" borderId="15" xfId="0" applyNumberFormat="1" applyFont="1" applyBorder="1"/>
    <xf numFmtId="165" fontId="6" fillId="0" borderId="16" xfId="0" applyNumberFormat="1" applyFont="1" applyBorder="1"/>
    <xf numFmtId="0" fontId="6" fillId="0" borderId="0" xfId="0" applyFont="1" applyAlignment="1">
      <alignment horizontal="right"/>
    </xf>
    <xf numFmtId="172" fontId="6" fillId="0" borderId="0" xfId="0" applyNumberFormat="1" applyFont="1"/>
    <xf numFmtId="170" fontId="0" fillId="2" borderId="5" xfId="0" applyNumberFormat="1" applyFill="1" applyBorder="1" applyAlignment="1" applyProtection="1">
      <alignment horizontal="center"/>
      <protection locked="0"/>
    </xf>
    <xf numFmtId="169" fontId="0" fillId="0" borderId="4" xfId="0" applyNumberFormat="1" applyBorder="1" applyAlignment="1" applyProtection="1">
      <alignment horizontal="center"/>
      <protection locked="0"/>
    </xf>
    <xf numFmtId="169" fontId="0" fillId="2" borderId="4" xfId="0" applyNumberFormat="1" applyFill="1" applyBorder="1" applyAlignment="1" applyProtection="1">
      <alignment horizontal="center"/>
      <protection locked="0"/>
    </xf>
    <xf numFmtId="167" fontId="0" fillId="2" borderId="6" xfId="0" applyNumberFormat="1" applyFill="1" applyBorder="1" applyAlignment="1" applyProtection="1">
      <alignment horizontal="center"/>
      <protection locked="0"/>
    </xf>
    <xf numFmtId="168" fontId="0" fillId="2" borderId="7" xfId="0" applyNumberFormat="1" applyFill="1" applyBorder="1" applyAlignment="1" applyProtection="1">
      <alignment horizontal="center"/>
      <protection locked="0"/>
    </xf>
    <xf numFmtId="167" fontId="0" fillId="2" borderId="13" xfId="0" applyNumberFormat="1" applyFill="1" applyBorder="1" applyAlignment="1" applyProtection="1">
      <alignment horizontal="center"/>
      <protection locked="0"/>
    </xf>
    <xf numFmtId="167" fontId="0" fillId="2" borderId="14" xfId="0" applyNumberFormat="1" applyFill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left" wrapText="1"/>
    </xf>
    <xf numFmtId="167" fontId="0" fillId="2" borderId="6" xfId="0" applyNumberFormat="1" applyFill="1" applyBorder="1" applyAlignment="1" applyProtection="1">
      <alignment horizontal="center"/>
      <protection locked="0"/>
    </xf>
    <xf numFmtId="167" fontId="0" fillId="2" borderId="7" xfId="0" applyNumberFormat="1" applyFill="1" applyBorder="1" applyAlignment="1" applyProtection="1">
      <alignment horizontal="center"/>
      <protection locked="0"/>
    </xf>
    <xf numFmtId="167" fontId="0" fillId="2" borderId="17" xfId="0" applyNumberFormat="1" applyFill="1" applyBorder="1" applyAlignment="1" applyProtection="1">
      <alignment horizontal="center"/>
      <protection locked="0"/>
    </xf>
    <xf numFmtId="167" fontId="0" fillId="2" borderId="18" xfId="0" applyNumberForma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0" applyNumberFormat="1" applyFont="1" applyBorder="1"/>
    <xf numFmtId="167" fontId="0" fillId="0" borderId="0" xfId="0" applyNumberFormat="1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0" borderId="21" xfId="0" applyBorder="1"/>
    <xf numFmtId="165" fontId="0" fillId="0" borderId="0" xfId="0" applyNumberFormat="1" applyBorder="1"/>
    <xf numFmtId="167" fontId="0" fillId="0" borderId="0" xfId="0" applyNumberFormat="1" applyBorder="1"/>
    <xf numFmtId="171" fontId="0" fillId="0" borderId="0" xfId="0" applyNumberFormat="1" applyBorder="1"/>
    <xf numFmtId="167" fontId="0" fillId="2" borderId="0" xfId="0" applyNumberFormat="1" applyFill="1" applyBorder="1" applyProtection="1">
      <protection locked="0"/>
    </xf>
    <xf numFmtId="174" fontId="0" fillId="0" borderId="0" xfId="0" applyNumberFormat="1" applyBorder="1"/>
  </cellXfs>
  <cellStyles count="3">
    <cellStyle name="Lien hypertexte" xfId="2" builtinId="8"/>
    <cellStyle name="Normal" xfId="0" builtinId="0"/>
    <cellStyle name="Normal 2" xfId="1" xr:uid="{B0AD68B4-3A9F-4862-959A-99E7F520E0D3}"/>
  </cellStyles>
  <dxfs count="9">
    <dxf>
      <numFmt numFmtId="174" formatCode="#&quot; %&quot;"/>
    </dxf>
    <dxf>
      <numFmt numFmtId="174" formatCode="#&quot; %&quot;"/>
    </dxf>
    <dxf>
      <numFmt numFmtId="171" formatCode="#&quot; kgCo2&quot;"/>
    </dxf>
    <dxf>
      <numFmt numFmtId="167" formatCode="#&quot; pers&quot;"/>
    </dxf>
    <dxf>
      <numFmt numFmtId="13" formatCode="0%"/>
    </dxf>
    <dxf>
      <numFmt numFmtId="165" formatCode="#,##0.0&quot; km&quot;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  <dxf>
      <border outline="0"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13150329892972"/>
          <c:y val="0.22838057999348324"/>
          <c:w val="0.6842555900262669"/>
          <c:h val="0.768767943596493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Calculateur_événement!$U$8</c:f>
              <c:strCache>
                <c:ptCount val="1"/>
                <c:pt idx="0">
                  <c:v>% des pers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Calculateur_événement!$U$9:$U$15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7-44E8-AC07-9EECC8965024}"/>
            </c:ext>
          </c:extLst>
        </c:ser>
        <c:ser>
          <c:idx val="2"/>
          <c:order val="1"/>
          <c:tx>
            <c:strRef>
              <c:f>Calculateur_événement!$W$8</c:f>
              <c:strCache>
                <c:ptCount val="1"/>
                <c:pt idx="0">
                  <c:v>%kgCO2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Calculateur_événement!$W$9:$W$15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7-44E8-AC07-9EECC8965024}"/>
            </c:ext>
          </c:extLst>
        </c:ser>
        <c:ser>
          <c:idx val="0"/>
          <c:order val="2"/>
          <c:tx>
            <c:strRef>
              <c:f>Calculateur_événement!$S$8</c:f>
              <c:strCache>
                <c:ptCount val="1"/>
                <c:pt idx="0">
                  <c:v>%voyageur-km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Calculateur_événement!$S$9:$S$15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6-4F90-BDB1-3859166380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97654224"/>
        <c:axId val="397657104"/>
      </c:barChart>
      <c:catAx>
        <c:axId val="39765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7657104"/>
        <c:crosses val="autoZero"/>
        <c:auto val="1"/>
        <c:lblAlgn val="ctr"/>
        <c:lblOffset val="100"/>
        <c:noMultiLvlLbl val="0"/>
      </c:catAx>
      <c:valAx>
        <c:axId val="397657104"/>
        <c:scaling>
          <c:orientation val="minMax"/>
        </c:scaling>
        <c:delete val="1"/>
        <c:axPos val="b"/>
        <c:numFmt formatCode="#&quot; %&quot;" sourceLinked="1"/>
        <c:majorTickMark val="none"/>
        <c:minorTickMark val="none"/>
        <c:tickLblPos val="nextTo"/>
        <c:crossAx val="39765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867519706107546"/>
          <c:y val="0.13546719416671157"/>
          <c:w val="0.56257701092857682"/>
          <c:h val="0.10997144418531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7811447811448"/>
          <c:y val="0.11961403508771931"/>
          <c:w val="0.88552188552188549"/>
          <c:h val="0.8417894736842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Calculateur_événement!$T$8</c:f>
              <c:strCache>
                <c:ptCount val="1"/>
                <c:pt idx="0">
                  <c:v>Nb pers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Calculateur_événement!$T$9:$T$15</c:f>
              <c:numCache>
                <c:formatCode>#" pers"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3C-4D7A-BEC4-5F2992692275}"/>
            </c:ext>
          </c:extLst>
        </c:ser>
        <c:ser>
          <c:idx val="2"/>
          <c:order val="1"/>
          <c:tx>
            <c:strRef>
              <c:f>Calculateur_événement!$V$8</c:f>
              <c:strCache>
                <c:ptCount val="1"/>
                <c:pt idx="0">
                  <c:v>kgCO2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Calculateur_événement!$V$9:$V$15</c:f>
              <c:numCache>
                <c:formatCode>#" kgCo2"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3C-4D7A-BEC4-5F2992692275}"/>
            </c:ext>
          </c:extLst>
        </c:ser>
        <c:ser>
          <c:idx val="0"/>
          <c:order val="2"/>
          <c:tx>
            <c:strRef>
              <c:f>Calculateur_événement!$R$8</c:f>
              <c:strCache>
                <c:ptCount val="1"/>
                <c:pt idx="0">
                  <c:v>voyageur-km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Calculateur_événement!$R$9:$R$15</c:f>
              <c:numCache>
                <c:formatCode>#\ ##0.0" km"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B26-B2A1-37FC5349B4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1508496"/>
        <c:axId val="471511856"/>
      </c:barChart>
      <c:catAx>
        <c:axId val="471508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71511856"/>
        <c:crosses val="autoZero"/>
        <c:auto val="1"/>
        <c:lblAlgn val="ctr"/>
        <c:lblOffset val="100"/>
        <c:noMultiLvlLbl val="0"/>
      </c:catAx>
      <c:valAx>
        <c:axId val="471511856"/>
        <c:scaling>
          <c:orientation val="maxMin"/>
        </c:scaling>
        <c:delete val="1"/>
        <c:axPos val="b"/>
        <c:numFmt formatCode="#&quot; pers&quot;" sourceLinked="1"/>
        <c:majorTickMark val="out"/>
        <c:minorTickMark val="none"/>
        <c:tickLblPos val="nextTo"/>
        <c:crossAx val="4715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7280741647717333E-2"/>
          <c:y val="4.5614035087719301E-2"/>
          <c:w val="0.68682008046178067"/>
          <c:h val="5.9210940737670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13150329892972"/>
          <c:y val="0.22838057999348324"/>
          <c:w val="0.6842555900262669"/>
          <c:h val="0.768767943596493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Calculateur_événement!$U$8</c:f>
              <c:strCache>
                <c:ptCount val="1"/>
                <c:pt idx="0">
                  <c:v>% des pers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Calculateur_événement!$U$9:$U$15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53-4302-819B-51554844D916}"/>
            </c:ext>
          </c:extLst>
        </c:ser>
        <c:ser>
          <c:idx val="0"/>
          <c:order val="1"/>
          <c:tx>
            <c:strRef>
              <c:f>Calculateur_événement!$S$8</c:f>
              <c:strCache>
                <c:ptCount val="1"/>
                <c:pt idx="0">
                  <c:v>%voyageur-km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Calculateur_événement!$S$9:$S$15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3-4302-819B-51554844D9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97654224"/>
        <c:axId val="397657104"/>
      </c:barChart>
      <c:catAx>
        <c:axId val="39765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7657104"/>
        <c:crosses val="autoZero"/>
        <c:auto val="1"/>
        <c:lblAlgn val="ctr"/>
        <c:lblOffset val="100"/>
        <c:noMultiLvlLbl val="0"/>
      </c:catAx>
      <c:valAx>
        <c:axId val="397657104"/>
        <c:scaling>
          <c:orientation val="minMax"/>
        </c:scaling>
        <c:delete val="1"/>
        <c:axPos val="b"/>
        <c:numFmt formatCode="#&quot; %&quot;" sourceLinked="1"/>
        <c:majorTickMark val="none"/>
        <c:minorTickMark val="none"/>
        <c:tickLblPos val="nextTo"/>
        <c:crossAx val="39765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867519706107546"/>
          <c:y val="0.13546719416671157"/>
          <c:w val="0.36227884656724502"/>
          <c:h val="0.10997144418531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7811447811448"/>
          <c:y val="0.12297955236798408"/>
          <c:w val="0.88552188552188549"/>
          <c:h val="0.84200433592417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Calculateur_événement!$T$8</c:f>
              <c:strCache>
                <c:ptCount val="1"/>
                <c:pt idx="0">
                  <c:v>Nb pers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Calculateur_événement!$T$9:$T$15</c:f>
              <c:numCache>
                <c:formatCode>#" pers"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73-4471-A374-C21E90A81BFD}"/>
            </c:ext>
          </c:extLst>
        </c:ser>
        <c:ser>
          <c:idx val="0"/>
          <c:order val="1"/>
          <c:tx>
            <c:strRef>
              <c:f>Calculateur_événement!$R$8</c:f>
              <c:strCache>
                <c:ptCount val="1"/>
                <c:pt idx="0">
                  <c:v>voyageur-km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Calculateur_événement!$R$9:$R$15</c:f>
              <c:numCache>
                <c:formatCode>#\ ##0.0" km"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3-4471-A374-C21E90A81B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1508496"/>
        <c:axId val="471511856"/>
      </c:barChart>
      <c:catAx>
        <c:axId val="471508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71511856"/>
        <c:crosses val="autoZero"/>
        <c:auto val="1"/>
        <c:lblAlgn val="ctr"/>
        <c:lblOffset val="100"/>
        <c:noMultiLvlLbl val="0"/>
      </c:catAx>
      <c:valAx>
        <c:axId val="471511856"/>
        <c:scaling>
          <c:orientation val="maxMin"/>
        </c:scaling>
        <c:delete val="1"/>
        <c:axPos val="b"/>
        <c:numFmt formatCode="#&quot; pers&quot;" sourceLinked="1"/>
        <c:majorTickMark val="out"/>
        <c:minorTickMark val="none"/>
        <c:tickLblPos val="nextTo"/>
        <c:crossAx val="4715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113253213012921"/>
          <c:y val="3.8596491228070177E-2"/>
          <c:w val="0.56182706374196612"/>
          <c:h val="6.0419327283337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13150329892972"/>
          <c:y val="0.22838057999348324"/>
          <c:w val="0.6842555900262669"/>
          <c:h val="0.76876794359649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Calculateur_événement!$U$8</c:f>
              <c:strCache>
                <c:ptCount val="1"/>
                <c:pt idx="0">
                  <c:v>% des pers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Calculateur_événement!$U$9:$U$15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F-4E76-A949-2A4303C25F55}"/>
            </c:ext>
          </c:extLst>
        </c:ser>
        <c:ser>
          <c:idx val="1"/>
          <c:order val="1"/>
          <c:tx>
            <c:strRef>
              <c:f>Calculateur_événement!$W$8</c:f>
              <c:strCache>
                <c:ptCount val="1"/>
                <c:pt idx="0">
                  <c:v>%kgCO2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Calculateur_événement!$W$9:$W$15</c:f>
              <c:numCache>
                <c:formatCode>#" %"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F-4E76-A949-2A4303C25F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97654224"/>
        <c:axId val="397657104"/>
      </c:barChart>
      <c:catAx>
        <c:axId val="39765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7657104"/>
        <c:crosses val="autoZero"/>
        <c:auto val="1"/>
        <c:lblAlgn val="ctr"/>
        <c:lblOffset val="100"/>
        <c:noMultiLvlLbl val="0"/>
      </c:catAx>
      <c:valAx>
        <c:axId val="397657104"/>
        <c:scaling>
          <c:orientation val="minMax"/>
        </c:scaling>
        <c:delete val="1"/>
        <c:axPos val="b"/>
        <c:numFmt formatCode="#&quot; %&quot;" sourceLinked="1"/>
        <c:majorTickMark val="none"/>
        <c:minorTickMark val="none"/>
        <c:tickLblPos val="nextTo"/>
        <c:crossAx val="39765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867519706107546"/>
          <c:y val="0.13546719416671157"/>
          <c:w val="0.49868138080423424"/>
          <c:h val="0.10997144418531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7811447811448"/>
          <c:y val="0.11961403508771931"/>
          <c:w val="0.88552188552188549"/>
          <c:h val="0.84178947368421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Calculateur_événement!$T$8</c:f>
              <c:strCache>
                <c:ptCount val="1"/>
                <c:pt idx="0">
                  <c:v>Nb pers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Calculateur_événement!$T$9:$T$15</c:f>
              <c:numCache>
                <c:formatCode>#" pers"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F-4040-9607-1D7EFE53B231}"/>
            </c:ext>
          </c:extLst>
        </c:ser>
        <c:ser>
          <c:idx val="1"/>
          <c:order val="1"/>
          <c:tx>
            <c:strRef>
              <c:f>Calculateur_événement!$V$8</c:f>
              <c:strCache>
                <c:ptCount val="1"/>
                <c:pt idx="0">
                  <c:v>kgCO2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F-4040-9607-1D7EFE53B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Calculateur_événement!$V$9:$V$15</c:f>
              <c:numCache>
                <c:formatCode>#" kgCo2"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F-4040-9607-1D7EFE53B2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1508496"/>
        <c:axId val="471511856"/>
      </c:barChart>
      <c:catAx>
        <c:axId val="471508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71511856"/>
        <c:crosses val="autoZero"/>
        <c:auto val="1"/>
        <c:lblAlgn val="ctr"/>
        <c:lblOffset val="100"/>
        <c:noMultiLvlLbl val="0"/>
      </c:catAx>
      <c:valAx>
        <c:axId val="471511856"/>
        <c:scaling>
          <c:orientation val="maxMin"/>
        </c:scaling>
        <c:delete val="1"/>
        <c:axPos val="b"/>
        <c:numFmt formatCode="#&quot; pers&quot;" sourceLinked="1"/>
        <c:majorTickMark val="out"/>
        <c:minorTickMark val="none"/>
        <c:tickLblPos val="nextTo"/>
        <c:crossAx val="4715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029980759139406"/>
          <c:y val="4.5614035087719301E-2"/>
          <c:w val="0.38825789749868811"/>
          <c:h val="5.9210940737670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1516380</xdr:colOff>
      <xdr:row>17</xdr:row>
      <xdr:rowOff>72390</xdr:rowOff>
    </xdr:from>
    <xdr:to>
      <xdr:col>7</xdr:col>
      <xdr:colOff>792480</xdr:colOff>
      <xdr:row>39</xdr:row>
      <xdr:rowOff>114300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516380" y="3211830"/>
          <a:ext cx="7132320" cy="4065270"/>
          <a:chOff x="9346610" y="2724150"/>
          <a:chExt cx="6546671" cy="4065270"/>
        </a:xfrm>
      </xdr:grpSpPr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/>
        </xdr:nvGraphicFramePr>
        <xdr:xfrm>
          <a:off x="11879581" y="2724150"/>
          <a:ext cx="4013700" cy="38976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/>
        </xdr:nvGraphicFramePr>
        <xdr:xfrm>
          <a:off x="9346610" y="3169920"/>
          <a:ext cx="3279729" cy="3619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3" name="Group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pSpPr/>
        </xdr:nvGrpSpPr>
        <xdr:grpSpPr>
          <a:xfrm>
            <a:off x="12588240" y="3733800"/>
            <a:ext cx="495300" cy="2853229"/>
            <a:chOff x="12588240" y="3733800"/>
            <a:chExt cx="495300" cy="2853229"/>
          </a:xfrm>
        </xdr:grpSpPr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3898" t="64798" r="70659" b="26168"/>
            <a:stretch/>
          </xdr:blipFill>
          <xdr:spPr>
            <a:xfrm>
              <a:off x="12642831" y="6270799"/>
              <a:ext cx="335280" cy="316230"/>
            </a:xfrm>
            <a:prstGeom prst="rect">
              <a:avLst/>
            </a:prstGeom>
          </xdr:spPr>
        </xdr:pic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15857" t="73916" r="76806" b="15446"/>
            <a:stretch/>
          </xdr:blipFill>
          <xdr:spPr>
            <a:xfrm>
              <a:off x="12682184" y="4577802"/>
              <a:ext cx="304800" cy="251158"/>
            </a:xfrm>
            <a:prstGeom prst="rect">
              <a:avLst/>
            </a:prstGeom>
          </xdr:spPr>
        </xdr:pic>
        <xdr:pic>
          <xdr:nvPicPr>
            <xdr:cNvPr id="10" name="Imag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14034" t="64798" r="76973" b="26168"/>
            <a:stretch/>
          </xdr:blipFill>
          <xdr:spPr>
            <a:xfrm>
              <a:off x="12614228" y="5029200"/>
              <a:ext cx="385439" cy="220047"/>
            </a:xfrm>
            <a:prstGeom prst="rect">
              <a:avLst/>
            </a:prstGeom>
          </xdr:spPr>
        </xdr:pic>
        <xdr:pic>
          <xdr:nvPicPr>
            <xdr:cNvPr id="11" name="Imag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4474" t="73916" r="70659" b="15446"/>
            <a:stretch/>
          </xdr:blipFill>
          <xdr:spPr>
            <a:xfrm>
              <a:off x="12711411" y="5791200"/>
              <a:ext cx="282571" cy="350969"/>
            </a:xfrm>
            <a:prstGeom prst="rect">
              <a:avLst/>
            </a:prstGeom>
          </xdr:spPr>
        </xdr:pic>
        <xdr:grpSp>
          <xdr:nvGrpSpPr>
            <xdr:cNvPr id="13" name="Groupe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12621226" y="5425440"/>
              <a:ext cx="403859" cy="263781"/>
              <a:chOff x="799168" y="4092622"/>
              <a:chExt cx="1132891" cy="791270"/>
            </a:xfrm>
          </xdr:grpSpPr>
          <xdr:pic>
            <xdr:nvPicPr>
              <xdr:cNvPr id="14" name="Image 13">
                <a:extLst>
                  <a:ext uri="{FF2B5EF4-FFF2-40B4-BE49-F238E27FC236}">
                    <a16:creationId xmlns:a16="http://schemas.microsoft.com/office/drawing/2014/main" id="{00000000-0008-0000-0100-00000E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4034" t="64798" r="76973" b="26168"/>
              <a:stretch/>
            </xdr:blipFill>
            <xdr:spPr>
              <a:xfrm>
                <a:off x="799168" y="4223023"/>
                <a:ext cx="1132891" cy="660869"/>
              </a:xfrm>
              <a:prstGeom prst="rect">
                <a:avLst/>
              </a:prstGeom>
            </xdr:spPr>
          </xdr:pic>
          <xdr:pic>
            <xdr:nvPicPr>
              <xdr:cNvPr id="15" name="Image 14">
                <a:extLst>
                  <a:ext uri="{FF2B5EF4-FFF2-40B4-BE49-F238E27FC236}">
                    <a16:creationId xmlns:a16="http://schemas.microsoft.com/office/drawing/2014/main" id="{00000000-0008-0000-0100-00000F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5857" t="73916" r="76806" b="21086"/>
              <a:stretch/>
            </xdr:blipFill>
            <xdr:spPr>
              <a:xfrm>
                <a:off x="1016107" y="4092622"/>
                <a:ext cx="866689" cy="342868"/>
              </a:xfrm>
              <a:prstGeom prst="rect">
                <a:avLst/>
              </a:prstGeom>
            </xdr:spPr>
          </xdr:pic>
        </xdr:grpSp>
        <xdr:grpSp>
          <xdr:nvGrpSpPr>
            <xdr:cNvPr id="17" name="Groupe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GrpSpPr/>
          </xdr:nvGrpSpPr>
          <xdr:grpSpPr>
            <a:xfrm>
              <a:off x="12645963" y="4114803"/>
              <a:ext cx="350520" cy="291755"/>
              <a:chOff x="203043" y="1184416"/>
              <a:chExt cx="1784026" cy="1221358"/>
            </a:xfrm>
          </xdr:grpSpPr>
          <xdr:pic>
            <xdr:nvPicPr>
              <xdr:cNvPr id="18" name="Image 17">
                <a:extLst>
                  <a:ext uri="{FF2B5EF4-FFF2-40B4-BE49-F238E27FC236}">
                    <a16:creationId xmlns:a16="http://schemas.microsoft.com/office/drawing/2014/main" id="{00000000-0008-0000-0100-00001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5857" t="77330" r="76806" b="15940"/>
              <a:stretch/>
            </xdr:blipFill>
            <xdr:spPr>
              <a:xfrm>
                <a:off x="203043" y="1475728"/>
                <a:ext cx="1784026" cy="930046"/>
              </a:xfrm>
              <a:prstGeom prst="rect">
                <a:avLst/>
              </a:prstGeom>
            </xdr:spPr>
          </xdr:pic>
          <xdr:sp macro="" textlink="">
            <xdr:nvSpPr>
              <xdr:cNvPr id="19" name="Triangle isocèle 18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/>
            </xdr:nvSpPr>
            <xdr:spPr>
              <a:xfrm rot="16948185">
                <a:off x="998434" y="1005100"/>
                <a:ext cx="570308" cy="928940"/>
              </a:xfrm>
              <a:prstGeom prst="triangle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fr-F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fr-FR"/>
              </a:p>
            </xdr:txBody>
          </xdr:sp>
        </xdr:grp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12588240" y="3733800"/>
              <a:ext cx="495300" cy="2362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900" b="1"/>
                <a:t>TOTAL</a:t>
              </a:r>
            </a:p>
          </xdr:txBody>
        </xdr:sp>
      </xdr:grpSp>
    </xdr:grpSp>
    <xdr:clientData/>
  </xdr:twoCellAnchor>
  <xdr:twoCellAnchor>
    <xdr:from>
      <xdr:col>12</xdr:col>
      <xdr:colOff>617220</xdr:colOff>
      <xdr:row>18</xdr:row>
      <xdr:rowOff>129540</xdr:rowOff>
    </xdr:from>
    <xdr:to>
      <xdr:col>21</xdr:col>
      <xdr:colOff>144780</xdr:colOff>
      <xdr:row>40</xdr:row>
      <xdr:rowOff>106680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1D4DDF2B-AC96-4DA4-AB46-BA9179557290}"/>
            </a:ext>
          </a:extLst>
        </xdr:cNvPr>
        <xdr:cNvGrpSpPr/>
      </xdr:nvGrpSpPr>
      <xdr:grpSpPr>
        <a:xfrm>
          <a:off x="12755880" y="3451860"/>
          <a:ext cx="7520940" cy="4000500"/>
          <a:chOff x="9346610" y="2724150"/>
          <a:chExt cx="6546670" cy="4000500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B4FAC0F1-79D3-A79F-98E2-16D57B728D5A}"/>
              </a:ext>
            </a:extLst>
          </xdr:cNvPr>
          <xdr:cNvGraphicFramePr/>
        </xdr:nvGraphicFramePr>
        <xdr:xfrm>
          <a:off x="11879580" y="2724150"/>
          <a:ext cx="4013700" cy="38976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6C27054C-9167-0B35-EEF5-3163BA4CDD22}"/>
              </a:ext>
            </a:extLst>
          </xdr:cNvPr>
          <xdr:cNvGraphicFramePr/>
        </xdr:nvGraphicFramePr>
        <xdr:xfrm>
          <a:off x="9346610" y="3177540"/>
          <a:ext cx="3279729" cy="35471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7" name="Groupe 6">
            <a:extLst>
              <a:ext uri="{FF2B5EF4-FFF2-40B4-BE49-F238E27FC236}">
                <a16:creationId xmlns:a16="http://schemas.microsoft.com/office/drawing/2014/main" id="{96AEDF69-579D-237B-C3F8-FF8A61791AC4}"/>
              </a:ext>
            </a:extLst>
          </xdr:cNvPr>
          <xdr:cNvGrpSpPr/>
        </xdr:nvGrpSpPr>
        <xdr:grpSpPr>
          <a:xfrm>
            <a:off x="12588240" y="3733800"/>
            <a:ext cx="495300" cy="2853229"/>
            <a:chOff x="12588240" y="3733800"/>
            <a:chExt cx="495300" cy="2853229"/>
          </a:xfrm>
        </xdr:grpSpPr>
        <xdr:pic>
          <xdr:nvPicPr>
            <xdr:cNvPr id="12" name="Image 11">
              <a:extLst>
                <a:ext uri="{FF2B5EF4-FFF2-40B4-BE49-F238E27FC236}">
                  <a16:creationId xmlns:a16="http://schemas.microsoft.com/office/drawing/2014/main" id="{5E9D0B0D-7410-F985-5736-AAE52816B7A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3898" t="64798" r="70659" b="26168"/>
            <a:stretch/>
          </xdr:blipFill>
          <xdr:spPr>
            <a:xfrm>
              <a:off x="12642831" y="6270799"/>
              <a:ext cx="335280" cy="316230"/>
            </a:xfrm>
            <a:prstGeom prst="rect">
              <a:avLst/>
            </a:prstGeom>
          </xdr:spPr>
        </xdr:pic>
        <xdr:pic>
          <xdr:nvPicPr>
            <xdr:cNvPr id="16" name="Image 15">
              <a:extLst>
                <a:ext uri="{FF2B5EF4-FFF2-40B4-BE49-F238E27FC236}">
                  <a16:creationId xmlns:a16="http://schemas.microsoft.com/office/drawing/2014/main" id="{03C76F7F-7937-FCBC-3017-759ADB3EEC41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15857" t="73916" r="76806" b="15446"/>
            <a:stretch/>
          </xdr:blipFill>
          <xdr:spPr>
            <a:xfrm>
              <a:off x="12682184" y="4577802"/>
              <a:ext cx="304800" cy="251158"/>
            </a:xfrm>
            <a:prstGeom prst="rect">
              <a:avLst/>
            </a:prstGeom>
          </xdr:spPr>
        </xdr:pic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59FC5E1E-D086-BF76-08DA-0774DBB7D01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14034" t="64798" r="76973" b="26168"/>
            <a:stretch/>
          </xdr:blipFill>
          <xdr:spPr>
            <a:xfrm>
              <a:off x="12614228" y="5029200"/>
              <a:ext cx="385439" cy="220047"/>
            </a:xfrm>
            <a:prstGeom prst="rect">
              <a:avLst/>
            </a:prstGeom>
          </xdr:spPr>
        </xdr:pic>
        <xdr:pic>
          <xdr:nvPicPr>
            <xdr:cNvPr id="22" name="Image 21">
              <a:extLst>
                <a:ext uri="{FF2B5EF4-FFF2-40B4-BE49-F238E27FC236}">
                  <a16:creationId xmlns:a16="http://schemas.microsoft.com/office/drawing/2014/main" id="{5A0DBEF2-87A8-9856-C9B5-06187C51115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4474" t="73916" r="70659" b="15446"/>
            <a:stretch/>
          </xdr:blipFill>
          <xdr:spPr>
            <a:xfrm>
              <a:off x="12711411" y="5791200"/>
              <a:ext cx="282571" cy="350969"/>
            </a:xfrm>
            <a:prstGeom prst="rect">
              <a:avLst/>
            </a:prstGeom>
          </xdr:spPr>
        </xdr:pic>
        <xdr:grpSp>
          <xdr:nvGrpSpPr>
            <xdr:cNvPr id="25" name="Groupe 24">
              <a:extLst>
                <a:ext uri="{FF2B5EF4-FFF2-40B4-BE49-F238E27FC236}">
                  <a16:creationId xmlns:a16="http://schemas.microsoft.com/office/drawing/2014/main" id="{61D9314E-5D6D-3B80-AD96-A3226B914E95}"/>
                </a:ext>
              </a:extLst>
            </xdr:cNvPr>
            <xdr:cNvGrpSpPr/>
          </xdr:nvGrpSpPr>
          <xdr:grpSpPr>
            <a:xfrm>
              <a:off x="12621226" y="5425440"/>
              <a:ext cx="403859" cy="263781"/>
              <a:chOff x="799168" y="4092622"/>
              <a:chExt cx="1132891" cy="791270"/>
            </a:xfrm>
          </xdr:grpSpPr>
          <xdr:pic>
            <xdr:nvPicPr>
              <xdr:cNvPr id="30" name="Image 29">
                <a:extLst>
                  <a:ext uri="{FF2B5EF4-FFF2-40B4-BE49-F238E27FC236}">
                    <a16:creationId xmlns:a16="http://schemas.microsoft.com/office/drawing/2014/main" id="{BF3970D3-F295-3BDE-E152-A6075E5E90A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4034" t="64798" r="76973" b="26168"/>
              <a:stretch/>
            </xdr:blipFill>
            <xdr:spPr>
              <a:xfrm>
                <a:off x="799168" y="4223023"/>
                <a:ext cx="1132891" cy="660869"/>
              </a:xfrm>
              <a:prstGeom prst="rect">
                <a:avLst/>
              </a:prstGeom>
            </xdr:spPr>
          </xdr:pic>
          <xdr:pic>
            <xdr:nvPicPr>
              <xdr:cNvPr id="31" name="Image 30">
                <a:extLst>
                  <a:ext uri="{FF2B5EF4-FFF2-40B4-BE49-F238E27FC236}">
                    <a16:creationId xmlns:a16="http://schemas.microsoft.com/office/drawing/2014/main" id="{467F18B0-6141-F469-EE02-1B3BC9C3B18B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5857" t="73916" r="76806" b="21086"/>
              <a:stretch/>
            </xdr:blipFill>
            <xdr:spPr>
              <a:xfrm>
                <a:off x="1016107" y="4092622"/>
                <a:ext cx="866689" cy="342868"/>
              </a:xfrm>
              <a:prstGeom prst="rect">
                <a:avLst/>
              </a:prstGeom>
            </xdr:spPr>
          </xdr:pic>
        </xdr:grpSp>
        <xdr:grpSp>
          <xdr:nvGrpSpPr>
            <xdr:cNvPr id="26" name="Groupe 25">
              <a:extLst>
                <a:ext uri="{FF2B5EF4-FFF2-40B4-BE49-F238E27FC236}">
                  <a16:creationId xmlns:a16="http://schemas.microsoft.com/office/drawing/2014/main" id="{8A3971B3-E9CD-6EB6-4512-ACB02CA5BD10}"/>
                </a:ext>
              </a:extLst>
            </xdr:cNvPr>
            <xdr:cNvGrpSpPr/>
          </xdr:nvGrpSpPr>
          <xdr:grpSpPr>
            <a:xfrm>
              <a:off x="12645963" y="4114803"/>
              <a:ext cx="350520" cy="291755"/>
              <a:chOff x="203043" y="1184416"/>
              <a:chExt cx="1784026" cy="1221358"/>
            </a:xfrm>
          </xdr:grpSpPr>
          <xdr:pic>
            <xdr:nvPicPr>
              <xdr:cNvPr id="28" name="Image 27">
                <a:extLst>
                  <a:ext uri="{FF2B5EF4-FFF2-40B4-BE49-F238E27FC236}">
                    <a16:creationId xmlns:a16="http://schemas.microsoft.com/office/drawing/2014/main" id="{FCFB42B3-8740-2423-2F4A-E46516C2448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5857" t="77330" r="76806" b="15940"/>
              <a:stretch/>
            </xdr:blipFill>
            <xdr:spPr>
              <a:xfrm>
                <a:off x="203043" y="1475728"/>
                <a:ext cx="1784026" cy="930046"/>
              </a:xfrm>
              <a:prstGeom prst="rect">
                <a:avLst/>
              </a:prstGeom>
            </xdr:spPr>
          </xdr:pic>
          <xdr:sp macro="" textlink="">
            <xdr:nvSpPr>
              <xdr:cNvPr id="29" name="Triangle isocèle 28">
                <a:extLst>
                  <a:ext uri="{FF2B5EF4-FFF2-40B4-BE49-F238E27FC236}">
                    <a16:creationId xmlns:a16="http://schemas.microsoft.com/office/drawing/2014/main" id="{03DAD5FA-D28A-AD68-D25A-1393DA4A19D5}"/>
                  </a:ext>
                </a:extLst>
              </xdr:cNvPr>
              <xdr:cNvSpPr/>
            </xdr:nvSpPr>
            <xdr:spPr>
              <a:xfrm rot="16948185">
                <a:off x="998434" y="1005100"/>
                <a:ext cx="570308" cy="928940"/>
              </a:xfrm>
              <a:prstGeom prst="triangle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fr-F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fr-FR"/>
              </a:p>
            </xdr:txBody>
          </xdr:sp>
        </xdr:grpSp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563764BF-04B1-A339-5CA2-08C6EC41EB1A}"/>
                </a:ext>
              </a:extLst>
            </xdr:cNvPr>
            <xdr:cNvSpPr txBox="1"/>
          </xdr:nvSpPr>
          <xdr:spPr>
            <a:xfrm>
              <a:off x="12588240" y="3733800"/>
              <a:ext cx="495300" cy="2362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900" b="1"/>
                <a:t>TOTAL</a:t>
              </a:r>
            </a:p>
          </xdr:txBody>
        </xdr:sp>
      </xdr:grpSp>
    </xdr:grpSp>
    <xdr:clientData/>
  </xdr:twoCellAnchor>
  <xdr:twoCellAnchor>
    <xdr:from>
      <xdr:col>21</xdr:col>
      <xdr:colOff>1036320</xdr:colOff>
      <xdr:row>18</xdr:row>
      <xdr:rowOff>144780</xdr:rowOff>
    </xdr:from>
    <xdr:to>
      <xdr:col>30</xdr:col>
      <xdr:colOff>259080</xdr:colOff>
      <xdr:row>41</xdr:row>
      <xdr:rowOff>3810</xdr:rowOff>
    </xdr:to>
    <xdr:grpSp>
      <xdr:nvGrpSpPr>
        <xdr:cNvPr id="62" name="Groupe 61">
          <a:extLst>
            <a:ext uri="{FF2B5EF4-FFF2-40B4-BE49-F238E27FC236}">
              <a16:creationId xmlns:a16="http://schemas.microsoft.com/office/drawing/2014/main" id="{504788DC-9BE3-4389-B3AD-2D032E659D08}"/>
            </a:ext>
          </a:extLst>
        </xdr:cNvPr>
        <xdr:cNvGrpSpPr/>
      </xdr:nvGrpSpPr>
      <xdr:grpSpPr>
        <a:xfrm>
          <a:off x="21168360" y="3467100"/>
          <a:ext cx="7132320" cy="4065270"/>
          <a:chOff x="9346610" y="2724150"/>
          <a:chExt cx="6546671" cy="4065270"/>
        </a:xfrm>
      </xdr:grpSpPr>
      <xdr:graphicFrame macro="">
        <xdr:nvGraphicFramePr>
          <xdr:cNvPr id="63" name="Graphique 62">
            <a:extLst>
              <a:ext uri="{FF2B5EF4-FFF2-40B4-BE49-F238E27FC236}">
                <a16:creationId xmlns:a16="http://schemas.microsoft.com/office/drawing/2014/main" id="{08A40FDB-17EC-3D91-E973-37291E56FF51}"/>
              </a:ext>
            </a:extLst>
          </xdr:cNvPr>
          <xdr:cNvGraphicFramePr/>
        </xdr:nvGraphicFramePr>
        <xdr:xfrm>
          <a:off x="11879581" y="2724150"/>
          <a:ext cx="4013700" cy="38976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64" name="Graphique 63">
            <a:extLst>
              <a:ext uri="{FF2B5EF4-FFF2-40B4-BE49-F238E27FC236}">
                <a16:creationId xmlns:a16="http://schemas.microsoft.com/office/drawing/2014/main" id="{B3239366-AF93-0017-48E2-A9C606DC69D9}"/>
              </a:ext>
            </a:extLst>
          </xdr:cNvPr>
          <xdr:cNvGraphicFramePr/>
        </xdr:nvGraphicFramePr>
        <xdr:xfrm>
          <a:off x="9346610" y="3169920"/>
          <a:ext cx="3279729" cy="3619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pSp>
        <xdr:nvGrpSpPr>
          <xdr:cNvPr id="65" name="Groupe 64">
            <a:extLst>
              <a:ext uri="{FF2B5EF4-FFF2-40B4-BE49-F238E27FC236}">
                <a16:creationId xmlns:a16="http://schemas.microsoft.com/office/drawing/2014/main" id="{BFDCD935-87FA-777F-C563-785E1CF21A58}"/>
              </a:ext>
            </a:extLst>
          </xdr:cNvPr>
          <xdr:cNvGrpSpPr/>
        </xdr:nvGrpSpPr>
        <xdr:grpSpPr>
          <a:xfrm>
            <a:off x="12588240" y="3733800"/>
            <a:ext cx="495300" cy="2853229"/>
            <a:chOff x="12588240" y="3733800"/>
            <a:chExt cx="495300" cy="2853229"/>
          </a:xfrm>
        </xdr:grpSpPr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62D7B09B-E07F-5D39-18E3-EFFEC8B6625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3898" t="64798" r="70659" b="26168"/>
            <a:stretch/>
          </xdr:blipFill>
          <xdr:spPr>
            <a:xfrm>
              <a:off x="12642831" y="6270799"/>
              <a:ext cx="335280" cy="316230"/>
            </a:xfrm>
            <a:prstGeom prst="rect">
              <a:avLst/>
            </a:prstGeom>
          </xdr:spPr>
        </xdr:pic>
        <xdr:pic>
          <xdr:nvPicPr>
            <xdr:cNvPr id="67" name="Image 66">
              <a:extLst>
                <a:ext uri="{FF2B5EF4-FFF2-40B4-BE49-F238E27FC236}">
                  <a16:creationId xmlns:a16="http://schemas.microsoft.com/office/drawing/2014/main" id="{86AE06EC-CE49-7680-65B0-5CD413639345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15857" t="73916" r="76806" b="15446"/>
            <a:stretch/>
          </xdr:blipFill>
          <xdr:spPr>
            <a:xfrm>
              <a:off x="12682184" y="4577802"/>
              <a:ext cx="304800" cy="251158"/>
            </a:xfrm>
            <a:prstGeom prst="rect">
              <a:avLst/>
            </a:prstGeom>
          </xdr:spPr>
        </xdr:pic>
        <xdr:pic>
          <xdr:nvPicPr>
            <xdr:cNvPr id="68" name="Image 67">
              <a:extLst>
                <a:ext uri="{FF2B5EF4-FFF2-40B4-BE49-F238E27FC236}">
                  <a16:creationId xmlns:a16="http://schemas.microsoft.com/office/drawing/2014/main" id="{7AF8358E-84F9-B61B-86B5-58E73C27F5A1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14034" t="64798" r="76973" b="26168"/>
            <a:stretch/>
          </xdr:blipFill>
          <xdr:spPr>
            <a:xfrm>
              <a:off x="12614228" y="5029200"/>
              <a:ext cx="385439" cy="220047"/>
            </a:xfrm>
            <a:prstGeom prst="rect">
              <a:avLst/>
            </a:prstGeom>
          </xdr:spPr>
        </xdr:pic>
        <xdr:pic>
          <xdr:nvPicPr>
            <xdr:cNvPr id="69" name="Image 68">
              <a:extLst>
                <a:ext uri="{FF2B5EF4-FFF2-40B4-BE49-F238E27FC236}">
                  <a16:creationId xmlns:a16="http://schemas.microsoft.com/office/drawing/2014/main" id="{54733015-698E-8AF9-EE40-E6FB07525F91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4474" t="73916" r="70659" b="15446"/>
            <a:stretch/>
          </xdr:blipFill>
          <xdr:spPr>
            <a:xfrm>
              <a:off x="12711411" y="5791200"/>
              <a:ext cx="282571" cy="350969"/>
            </a:xfrm>
            <a:prstGeom prst="rect">
              <a:avLst/>
            </a:prstGeom>
          </xdr:spPr>
        </xdr:pic>
        <xdr:grpSp>
          <xdr:nvGrpSpPr>
            <xdr:cNvPr id="70" name="Groupe 69">
              <a:extLst>
                <a:ext uri="{FF2B5EF4-FFF2-40B4-BE49-F238E27FC236}">
                  <a16:creationId xmlns:a16="http://schemas.microsoft.com/office/drawing/2014/main" id="{DE43467C-7789-EB40-EA0C-E937156CB931}"/>
                </a:ext>
              </a:extLst>
            </xdr:cNvPr>
            <xdr:cNvGrpSpPr/>
          </xdr:nvGrpSpPr>
          <xdr:grpSpPr>
            <a:xfrm>
              <a:off x="12621226" y="5425440"/>
              <a:ext cx="403859" cy="263781"/>
              <a:chOff x="799168" y="4092622"/>
              <a:chExt cx="1132891" cy="791270"/>
            </a:xfrm>
          </xdr:grpSpPr>
          <xdr:pic>
            <xdr:nvPicPr>
              <xdr:cNvPr id="75" name="Image 74">
                <a:extLst>
                  <a:ext uri="{FF2B5EF4-FFF2-40B4-BE49-F238E27FC236}">
                    <a16:creationId xmlns:a16="http://schemas.microsoft.com/office/drawing/2014/main" id="{71A723F4-8B30-B040-1C62-A8928BA62425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4034" t="64798" r="76973" b="26168"/>
              <a:stretch/>
            </xdr:blipFill>
            <xdr:spPr>
              <a:xfrm>
                <a:off x="799168" y="4223023"/>
                <a:ext cx="1132891" cy="660869"/>
              </a:xfrm>
              <a:prstGeom prst="rect">
                <a:avLst/>
              </a:prstGeom>
            </xdr:spPr>
          </xdr:pic>
          <xdr:pic>
            <xdr:nvPicPr>
              <xdr:cNvPr id="76" name="Image 75">
                <a:extLst>
                  <a:ext uri="{FF2B5EF4-FFF2-40B4-BE49-F238E27FC236}">
                    <a16:creationId xmlns:a16="http://schemas.microsoft.com/office/drawing/2014/main" id="{A4F12843-8F4A-7E2E-21BE-7CA4F687485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5857" t="73916" r="76806" b="21086"/>
              <a:stretch/>
            </xdr:blipFill>
            <xdr:spPr>
              <a:xfrm>
                <a:off x="1016107" y="4092622"/>
                <a:ext cx="866689" cy="342868"/>
              </a:xfrm>
              <a:prstGeom prst="rect">
                <a:avLst/>
              </a:prstGeom>
            </xdr:spPr>
          </xdr:pic>
        </xdr:grpSp>
        <xdr:grpSp>
          <xdr:nvGrpSpPr>
            <xdr:cNvPr id="71" name="Groupe 70">
              <a:extLst>
                <a:ext uri="{FF2B5EF4-FFF2-40B4-BE49-F238E27FC236}">
                  <a16:creationId xmlns:a16="http://schemas.microsoft.com/office/drawing/2014/main" id="{F6289A03-9307-F57A-D07D-4EA53B5D83F7}"/>
                </a:ext>
              </a:extLst>
            </xdr:cNvPr>
            <xdr:cNvGrpSpPr/>
          </xdr:nvGrpSpPr>
          <xdr:grpSpPr>
            <a:xfrm>
              <a:off x="12645963" y="4114803"/>
              <a:ext cx="350520" cy="291755"/>
              <a:chOff x="203043" y="1184416"/>
              <a:chExt cx="1784026" cy="1221358"/>
            </a:xfrm>
          </xdr:grpSpPr>
          <xdr:pic>
            <xdr:nvPicPr>
              <xdr:cNvPr id="73" name="Image 72">
                <a:extLst>
                  <a:ext uri="{FF2B5EF4-FFF2-40B4-BE49-F238E27FC236}">
                    <a16:creationId xmlns:a16="http://schemas.microsoft.com/office/drawing/2014/main" id="{E176257A-DFB4-7ECB-CAB8-4E531EA404D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 l="15857" t="77330" r="76806" b="15940"/>
              <a:stretch/>
            </xdr:blipFill>
            <xdr:spPr>
              <a:xfrm>
                <a:off x="203043" y="1475728"/>
                <a:ext cx="1784026" cy="930046"/>
              </a:xfrm>
              <a:prstGeom prst="rect">
                <a:avLst/>
              </a:prstGeom>
            </xdr:spPr>
          </xdr:pic>
          <xdr:sp macro="" textlink="">
            <xdr:nvSpPr>
              <xdr:cNvPr id="74" name="Triangle isocèle 73">
                <a:extLst>
                  <a:ext uri="{FF2B5EF4-FFF2-40B4-BE49-F238E27FC236}">
                    <a16:creationId xmlns:a16="http://schemas.microsoft.com/office/drawing/2014/main" id="{B09E001D-CC79-0889-14B0-DCD47B2F2F11}"/>
                  </a:ext>
                </a:extLst>
              </xdr:cNvPr>
              <xdr:cNvSpPr/>
            </xdr:nvSpPr>
            <xdr:spPr>
              <a:xfrm rot="16948185">
                <a:off x="998434" y="1005100"/>
                <a:ext cx="570308" cy="928940"/>
              </a:xfrm>
              <a:prstGeom prst="triangle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fr-F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fr-FR"/>
              </a:p>
            </xdr:txBody>
          </xdr:sp>
        </xdr:grpSp>
        <xdr:sp macro="" textlink="">
          <xdr:nvSpPr>
            <xdr:cNvPr id="72" name="ZoneTexte 71">
              <a:extLst>
                <a:ext uri="{FF2B5EF4-FFF2-40B4-BE49-F238E27FC236}">
                  <a16:creationId xmlns:a16="http://schemas.microsoft.com/office/drawing/2014/main" id="{0A5D2CC9-29D0-254C-13DD-45322B7B8448}"/>
                </a:ext>
              </a:extLst>
            </xdr:cNvPr>
            <xdr:cNvSpPr txBox="1"/>
          </xdr:nvSpPr>
          <xdr:spPr>
            <a:xfrm>
              <a:off x="12588240" y="3733800"/>
              <a:ext cx="495300" cy="2362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900" b="1"/>
                <a:t>TOTAL</a:t>
              </a:r>
            </a:p>
          </xdr:txBody>
        </xdr:sp>
      </xdr:grp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ouard  De Sainte Maresville" id="{1D1398D4-78F4-4029-AB08-645A5D21CBC4}" userId="S::e.desaintemaresville@cresscentre.org::6e0e4f3d-8001-4350-9ee4-b7a0a78e3d8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53F9DA-0707-4CBB-B905-E52335FBBBAD}" name="Tableau3" displayName="Tableau3" ref="A6:B10" totalsRowShown="0">
  <autoFilter ref="A6:B10" xr:uid="{6D53F9DA-0707-4CBB-B905-E52335FBBBAD}"/>
  <tableColumns count="2">
    <tableColumn id="1" xr3:uid="{01F9DF95-E36D-4645-9633-2012637B7408}" name="Mode de transport"/>
    <tableColumn id="2" xr3:uid="{BCAE654E-01B3-48C9-97F2-A79BE428C839}" name="Nb de kg de Co2/km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0B9A0F-5212-4AEB-BD66-8CD3EC700CA7}" name="Tableau1" displayName="Tableau1" ref="Q8:W15" totalsRowShown="0" headerRowDxfId="6" tableBorderDxfId="8">
  <autoFilter ref="Q8:W15" xr:uid="{B80B9A0F-5212-4AEB-BD66-8CD3EC700CA7}"/>
  <tableColumns count="7">
    <tableColumn id="1" xr3:uid="{330C02BC-296D-481E-B19E-30DBF065F3CC}" name="Modes" dataDxfId="7">
      <calculatedColumnFormula>A9</calculatedColumnFormula>
    </tableColumn>
    <tableColumn id="2" xr3:uid="{4745B6BA-DF9E-4D73-9D5E-CBE97C23B1B2}" name="voyageur-km " dataDxfId="5"/>
    <tableColumn id="3" xr3:uid="{10AA7476-9E10-46C5-ACF0-325EFFB238E1}" name="%voyageur-km" dataDxfId="4">
      <calculatedColumnFormula>R9/R$15*100</calculatedColumnFormula>
    </tableColumn>
    <tableColumn id="4" xr3:uid="{2049CF92-A611-4E07-A13E-436306686ADF}" name="Nb pers" dataDxfId="3"/>
    <tableColumn id="5" xr3:uid="{31B4F51E-7335-403A-8C24-BCCB05147C85}" name="% des pers" dataDxfId="1">
      <calculatedColumnFormula>T9/T$15*100</calculatedColumnFormula>
    </tableColumn>
    <tableColumn id="6" xr3:uid="{461BBF7F-5740-4E94-868E-7CF9A6FA0A23}" name="kgCO2" dataDxfId="2"/>
    <tableColumn id="7" xr3:uid="{79BC0758-A103-4873-B2C4-11B2321AA469}" name="%kgCO2" dataDxfId="0">
      <calculatedColumnFormula>V9/V$15*100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4-20T10:15:17.47" personId="{1D1398D4-78F4-4029-AB08-645A5D21CBC4}" id="{15C43D53-0FC9-482C-A924-AD65D2D1FD6C}">
    <text>Prise en compte de la référence TER pour simplifier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agirpourlatransition.ademe.fr/particuliers/bureau/deplacements/calculer-emissions-carbone-trajets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hyperlink" Target="https://impactco2.fr/comparateur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FE01-728F-4970-8738-76BF91FB8CC6}">
  <dimension ref="A1:E10"/>
  <sheetViews>
    <sheetView showGridLines="0" workbookViewId="0">
      <selection activeCell="B16" sqref="B16"/>
    </sheetView>
  </sheetViews>
  <sheetFormatPr baseColWidth="10" defaultRowHeight="14.4" x14ac:dyDescent="0.3"/>
  <cols>
    <col min="1" max="1" width="28.109375" customWidth="1"/>
    <col min="2" max="2" width="26.44140625" customWidth="1"/>
  </cols>
  <sheetData>
    <row r="1" spans="1:5" ht="18" x14ac:dyDescent="0.35">
      <c r="A1" s="5" t="s">
        <v>1</v>
      </c>
    </row>
    <row r="3" spans="1:5" x14ac:dyDescent="0.3">
      <c r="A3" s="3" t="s">
        <v>6</v>
      </c>
      <c r="B3" s="2" t="s">
        <v>0</v>
      </c>
    </row>
    <row r="4" spans="1:5" ht="56.4" customHeight="1" x14ac:dyDescent="0.3">
      <c r="A4" s="25" t="s">
        <v>8</v>
      </c>
      <c r="B4" s="25"/>
    </row>
    <row r="5" spans="1:5" x14ac:dyDescent="0.3">
      <c r="A5" s="4"/>
      <c r="B5" s="4"/>
    </row>
    <row r="6" spans="1:5" x14ac:dyDescent="0.3">
      <c r="A6" t="s">
        <v>3</v>
      </c>
      <c r="B6" t="s">
        <v>16</v>
      </c>
    </row>
    <row r="7" spans="1:5" x14ac:dyDescent="0.3">
      <c r="A7" t="s">
        <v>2</v>
      </c>
      <c r="B7">
        <v>0.22</v>
      </c>
      <c r="E7" s="1"/>
    </row>
    <row r="8" spans="1:5" x14ac:dyDescent="0.3">
      <c r="A8" t="s">
        <v>4</v>
      </c>
      <c r="B8">
        <v>0.1</v>
      </c>
      <c r="E8" s="1"/>
    </row>
    <row r="9" spans="1:5" x14ac:dyDescent="0.3">
      <c r="A9" t="s">
        <v>17</v>
      </c>
      <c r="B9">
        <v>0.03</v>
      </c>
    </row>
    <row r="10" spans="1:5" x14ac:dyDescent="0.3">
      <c r="A10" t="s">
        <v>5</v>
      </c>
      <c r="B10">
        <v>0.18</v>
      </c>
    </row>
  </sheetData>
  <mergeCells count="1">
    <mergeCell ref="A4:B4"/>
  </mergeCells>
  <hyperlinks>
    <hyperlink ref="B3" r:id="rId1" display="https://agirpourlatransition.ademe.fr/particuliers/bureau/deplacements/calculer-emissions-carbone-trajets" xr:uid="{6F33D0F3-B693-4247-9435-BA3D28F7DFC5}"/>
  </hyperlinks>
  <pageMargins left="0.7" right="0.7" top="0.75" bottom="0.75" header="0.3" footer="0.3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279A-DEEC-4E25-A5FD-9BC56E197446}">
  <dimension ref="A1:W22"/>
  <sheetViews>
    <sheetView showGridLines="0" tabSelected="1" workbookViewId="0">
      <selection activeCell="J17" sqref="J17"/>
    </sheetView>
  </sheetViews>
  <sheetFormatPr baseColWidth="10" defaultRowHeight="14.4" x14ac:dyDescent="0.3"/>
  <cols>
    <col min="1" max="1" width="29.109375" customWidth="1"/>
    <col min="2" max="2" width="23.44140625" customWidth="1"/>
    <col min="3" max="3" width="14.88671875" customWidth="1"/>
    <col min="6" max="6" width="12.44140625" customWidth="1"/>
    <col min="8" max="8" width="13.33203125" customWidth="1"/>
    <col min="10" max="10" width="13.44140625" customWidth="1"/>
    <col min="12" max="12" width="12.5546875" customWidth="1"/>
    <col min="16" max="16" width="6.88671875" customWidth="1"/>
    <col min="17" max="17" width="23.109375" customWidth="1"/>
    <col min="18" max="18" width="13.88671875" customWidth="1"/>
    <col min="19" max="19" width="14.88671875" customWidth="1"/>
    <col min="22" max="22" width="22.88671875" bestFit="1" customWidth="1"/>
  </cols>
  <sheetData>
    <row r="1" spans="1:23" x14ac:dyDescent="0.3">
      <c r="A1" s="24" t="s">
        <v>30</v>
      </c>
    </row>
    <row r="4" spans="1:23" x14ac:dyDescent="0.3">
      <c r="A4" s="7" t="s">
        <v>25</v>
      </c>
      <c r="E4" s="6"/>
    </row>
    <row r="5" spans="1:23" ht="15" thickBot="1" x14ac:dyDescent="0.35">
      <c r="B5" t="s">
        <v>31</v>
      </c>
    </row>
    <row r="6" spans="1:23" x14ac:dyDescent="0.3">
      <c r="B6" s="30" t="s">
        <v>9</v>
      </c>
      <c r="C6" s="31"/>
      <c r="D6" s="30" t="s">
        <v>10</v>
      </c>
      <c r="E6" s="31"/>
      <c r="F6" s="30" t="s">
        <v>11</v>
      </c>
      <c r="G6" s="31"/>
      <c r="H6" s="30" t="s">
        <v>12</v>
      </c>
      <c r="I6" s="31"/>
      <c r="J6" s="30" t="s">
        <v>13</v>
      </c>
      <c r="K6" s="31"/>
      <c r="L6" s="30" t="s">
        <v>14</v>
      </c>
      <c r="M6" s="31"/>
      <c r="N6" s="30" t="s">
        <v>15</v>
      </c>
      <c r="O6" s="31"/>
      <c r="P6" s="37"/>
    </row>
    <row r="7" spans="1:23" x14ac:dyDescent="0.3">
      <c r="B7" s="19">
        <v>0</v>
      </c>
      <c r="C7" s="17">
        <v>5</v>
      </c>
      <c r="D7" s="18">
        <f>C7</f>
        <v>5</v>
      </c>
      <c r="E7" s="17">
        <v>15</v>
      </c>
      <c r="F7" s="11">
        <f>E7</f>
        <v>15</v>
      </c>
      <c r="G7" s="17">
        <v>30</v>
      </c>
      <c r="H7" s="11">
        <f>G7</f>
        <v>30</v>
      </c>
      <c r="I7" s="17">
        <v>50</v>
      </c>
      <c r="J7" s="11">
        <f>I7</f>
        <v>50</v>
      </c>
      <c r="K7" s="17">
        <v>90</v>
      </c>
      <c r="L7" s="11">
        <f>K7</f>
        <v>90</v>
      </c>
      <c r="M7" s="17">
        <v>150</v>
      </c>
      <c r="N7" s="32">
        <f>M7</f>
        <v>150</v>
      </c>
      <c r="O7" s="33"/>
      <c r="P7" s="39"/>
      <c r="R7" s="38" t="s">
        <v>33</v>
      </c>
      <c r="S7" s="38"/>
      <c r="T7" s="38"/>
      <c r="U7" s="38"/>
      <c r="V7" s="38"/>
      <c r="W7" s="38"/>
    </row>
    <row r="8" spans="1:23" ht="15" thickBot="1" x14ac:dyDescent="0.35">
      <c r="A8" t="s">
        <v>29</v>
      </c>
      <c r="B8" s="34">
        <f>(B7+C7)/2</f>
        <v>2.5</v>
      </c>
      <c r="C8" s="35"/>
      <c r="D8" s="34">
        <f t="shared" ref="D8" si="0">(D7+E7)/2</f>
        <v>10</v>
      </c>
      <c r="E8" s="35"/>
      <c r="F8" s="34">
        <f t="shared" ref="F8" si="1">(F7+G7)/2</f>
        <v>22.5</v>
      </c>
      <c r="G8" s="35"/>
      <c r="H8" s="34">
        <f t="shared" ref="H8" si="2">(H7+I7)/2</f>
        <v>40</v>
      </c>
      <c r="I8" s="35"/>
      <c r="J8" s="34">
        <f t="shared" ref="J8" si="3">(J7+K7)/2</f>
        <v>70</v>
      </c>
      <c r="K8" s="35"/>
      <c r="L8" s="34">
        <f t="shared" ref="L8" si="4">(L7+M7)/2</f>
        <v>120</v>
      </c>
      <c r="M8" s="35"/>
      <c r="N8" s="34">
        <v>200</v>
      </c>
      <c r="O8" s="35"/>
      <c r="P8" s="40"/>
      <c r="Q8" s="36" t="s">
        <v>29</v>
      </c>
      <c r="R8" s="44" t="s">
        <v>32</v>
      </c>
      <c r="S8" s="44" t="s">
        <v>37</v>
      </c>
      <c r="T8" s="44" t="s">
        <v>28</v>
      </c>
      <c r="U8" s="44" t="s">
        <v>36</v>
      </c>
      <c r="V8" s="44" t="s">
        <v>27</v>
      </c>
      <c r="W8" s="45" t="s">
        <v>38</v>
      </c>
    </row>
    <row r="9" spans="1:23" x14ac:dyDescent="0.3">
      <c r="A9" s="8" t="s">
        <v>18</v>
      </c>
      <c r="B9" s="28"/>
      <c r="C9" s="29"/>
      <c r="D9" s="28"/>
      <c r="E9" s="29"/>
      <c r="F9" s="28"/>
      <c r="G9" s="29"/>
      <c r="H9" s="28"/>
      <c r="I9" s="29"/>
      <c r="J9" s="28"/>
      <c r="K9" s="29"/>
      <c r="L9" s="28"/>
      <c r="M9" s="29"/>
      <c r="N9" s="28"/>
      <c r="O9" s="29"/>
      <c r="P9" s="42"/>
      <c r="Q9" s="3" t="str">
        <f>A9</f>
        <v>Mobilité douce non électrique</v>
      </c>
      <c r="R9" s="46">
        <f t="shared" ref="R9:R14" si="5">(B9*B$8+D9*D$8+F9*F$8+H9*H$8+J9*J$8+L9*L$8+N9*N$8)*2</f>
        <v>0</v>
      </c>
      <c r="S9" s="50" t="e">
        <f>R9/R$15*100</f>
        <v>#DIV/0!</v>
      </c>
      <c r="T9" s="47">
        <f>SUM(B9:O9)</f>
        <v>0</v>
      </c>
      <c r="U9" s="50" t="e">
        <f>T9/T$15*100</f>
        <v>#DIV/0!</v>
      </c>
      <c r="V9" s="48">
        <f>R9*0</f>
        <v>0</v>
      </c>
      <c r="W9" s="50" t="e">
        <f>V9/V$15*100</f>
        <v>#DIV/0!</v>
      </c>
    </row>
    <row r="10" spans="1:23" x14ac:dyDescent="0.3">
      <c r="A10" s="9" t="s">
        <v>19</v>
      </c>
      <c r="B10" s="26"/>
      <c r="C10" s="27"/>
      <c r="D10" s="26"/>
      <c r="E10" s="27"/>
      <c r="F10" s="26"/>
      <c r="G10" s="27"/>
      <c r="H10" s="26"/>
      <c r="I10" s="27"/>
      <c r="J10" s="26"/>
      <c r="K10" s="27"/>
      <c r="L10" s="26"/>
      <c r="M10" s="27"/>
      <c r="N10" s="26"/>
      <c r="O10" s="27"/>
      <c r="P10" s="42"/>
      <c r="Q10" s="3" t="str">
        <f t="shared" ref="Q10:Q14" si="6">A10</f>
        <v>Transport en commun ou vélo élec</v>
      </c>
      <c r="R10" s="46">
        <f t="shared" si="5"/>
        <v>0</v>
      </c>
      <c r="S10" s="50" t="e">
        <f t="shared" ref="S10:S15" si="7">R10/R$15*100</f>
        <v>#DIV/0!</v>
      </c>
      <c r="T10" s="47">
        <f>SUM(B10:O10)</f>
        <v>0</v>
      </c>
      <c r="U10" s="50" t="e">
        <f t="shared" ref="U10:U15" si="8">T10/T$15*100</f>
        <v>#DIV/0!</v>
      </c>
      <c r="V10" s="48">
        <f>R10*'Valeurs de Références'!B9</f>
        <v>0</v>
      </c>
      <c r="W10" s="50" t="e">
        <f t="shared" ref="W10:W15" si="9">V10/V$15*100</f>
        <v>#DIV/0!</v>
      </c>
    </row>
    <row r="11" spans="1:23" x14ac:dyDescent="0.3">
      <c r="A11" s="9" t="s">
        <v>22</v>
      </c>
      <c r="B11" s="20"/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43"/>
      <c r="Q11" s="3" t="str">
        <f t="shared" si="6"/>
        <v>Voiture électrique (covoiturage)*</v>
      </c>
      <c r="R11" s="46">
        <f t="shared" si="5"/>
        <v>0</v>
      </c>
      <c r="S11" s="50" t="e">
        <f t="shared" si="7"/>
        <v>#DIV/0!</v>
      </c>
      <c r="T11" s="47">
        <f>B11+D11+F11+H11+J11+L11+N11</f>
        <v>0</v>
      </c>
      <c r="U11" s="50" t="e">
        <f t="shared" si="8"/>
        <v>#DIV/0!</v>
      </c>
      <c r="V11" s="48">
        <f>(C11*B$8+E11*D$8+G11*F$8+I11*H$8+K11*J$8+M11*L$8+O11*N$8)*'Valeurs de Références'!B8</f>
        <v>0</v>
      </c>
      <c r="W11" s="50" t="e">
        <f t="shared" si="9"/>
        <v>#DIV/0!</v>
      </c>
    </row>
    <row r="12" spans="1:23" x14ac:dyDescent="0.3">
      <c r="A12" s="9" t="s">
        <v>20</v>
      </c>
      <c r="B12" s="26"/>
      <c r="C12" s="27"/>
      <c r="D12" s="26"/>
      <c r="E12" s="27"/>
      <c r="F12" s="26"/>
      <c r="G12" s="27"/>
      <c r="H12" s="26"/>
      <c r="I12" s="27"/>
      <c r="J12" s="26"/>
      <c r="K12" s="27"/>
      <c r="L12" s="26"/>
      <c r="M12" s="27"/>
      <c r="N12" s="26"/>
      <c r="O12" s="27"/>
      <c r="P12" s="42"/>
      <c r="Q12" s="3" t="str">
        <f t="shared" si="6"/>
        <v>Voiture électrique (solo)</v>
      </c>
      <c r="R12" s="46">
        <f t="shared" si="5"/>
        <v>0</v>
      </c>
      <c r="S12" s="50" t="e">
        <f t="shared" si="7"/>
        <v>#DIV/0!</v>
      </c>
      <c r="T12" s="47">
        <f>SUM(B12:O12)</f>
        <v>0</v>
      </c>
      <c r="U12" s="50" t="e">
        <f t="shared" si="8"/>
        <v>#DIV/0!</v>
      </c>
      <c r="V12" s="48">
        <f>R12*'Valeurs de Références'!B8</f>
        <v>0</v>
      </c>
      <c r="W12" s="50" t="e">
        <f t="shared" si="9"/>
        <v>#DIV/0!</v>
      </c>
    </row>
    <row r="13" spans="1:23" x14ac:dyDescent="0.3">
      <c r="A13" s="10" t="s">
        <v>23</v>
      </c>
      <c r="B13" s="22"/>
      <c r="C13" s="23"/>
      <c r="D13" s="22"/>
      <c r="E13" s="23"/>
      <c r="F13" s="22"/>
      <c r="G13" s="21"/>
      <c r="H13" s="22"/>
      <c r="I13" s="23"/>
      <c r="J13" s="22"/>
      <c r="K13" s="23"/>
      <c r="L13" s="22"/>
      <c r="M13" s="23"/>
      <c r="N13" s="22"/>
      <c r="O13" s="23"/>
      <c r="P13" s="42"/>
      <c r="Q13" s="3" t="str">
        <f t="shared" si="6"/>
        <v>Voiture thermique (covoiturage)*</v>
      </c>
      <c r="R13" s="46">
        <f t="shared" si="5"/>
        <v>0</v>
      </c>
      <c r="S13" s="50" t="e">
        <f t="shared" si="7"/>
        <v>#DIV/0!</v>
      </c>
      <c r="T13" s="47">
        <f>B13+D13+F13+H13+J13+L13+N13</f>
        <v>0</v>
      </c>
      <c r="U13" s="50" t="e">
        <f t="shared" si="8"/>
        <v>#DIV/0!</v>
      </c>
      <c r="V13" s="48">
        <f>(C13*B$8+E13*D$8+G13*F$8+I13*H$8+K13*J$8+M13*L$8+O13*N$8)*'Valeurs de Références'!B7</f>
        <v>0</v>
      </c>
      <c r="W13" s="50" t="e">
        <f t="shared" si="9"/>
        <v>#DIV/0!</v>
      </c>
    </row>
    <row r="14" spans="1:23" ht="15" thickBot="1" x14ac:dyDescent="0.35">
      <c r="A14" s="9" t="s">
        <v>21</v>
      </c>
      <c r="B14" s="26"/>
      <c r="C14" s="27"/>
      <c r="D14" s="26"/>
      <c r="E14" s="27"/>
      <c r="F14" s="26"/>
      <c r="G14" s="27"/>
      <c r="H14" s="26"/>
      <c r="I14" s="27"/>
      <c r="J14" s="26"/>
      <c r="K14" s="27"/>
      <c r="L14" s="26"/>
      <c r="M14" s="27"/>
      <c r="N14" s="26"/>
      <c r="O14" s="27"/>
      <c r="P14" s="42"/>
      <c r="Q14" s="3" t="str">
        <f t="shared" si="6"/>
        <v>Voiture thermique (solo)</v>
      </c>
      <c r="R14" s="46">
        <f t="shared" si="5"/>
        <v>0</v>
      </c>
      <c r="S14" s="50" t="e">
        <f t="shared" si="7"/>
        <v>#DIV/0!</v>
      </c>
      <c r="T14" s="47">
        <f>B14+D14+F14+H14+J14+L14+N14</f>
        <v>0</v>
      </c>
      <c r="U14" s="50" t="e">
        <f t="shared" si="8"/>
        <v>#DIV/0!</v>
      </c>
      <c r="V14" s="48">
        <f>R14*'Valeurs de Références'!B7</f>
        <v>0</v>
      </c>
      <c r="W14" s="50" t="e">
        <f t="shared" si="9"/>
        <v>#DIV/0!</v>
      </c>
    </row>
    <row r="15" spans="1:23" ht="15" thickBot="1" x14ac:dyDescent="0.35">
      <c r="A15" s="12" t="s">
        <v>7</v>
      </c>
      <c r="B15" s="13">
        <f>B9+B10+B12+B11+B14+B13</f>
        <v>0</v>
      </c>
      <c r="C15" s="14">
        <f>B15*B8</f>
        <v>0</v>
      </c>
      <c r="D15" s="13">
        <f>D9+D10+D12+D11+D14+D13</f>
        <v>0</v>
      </c>
      <c r="E15" s="14">
        <f>D15*D8</f>
        <v>0</v>
      </c>
      <c r="F15" s="13">
        <f>F9+F10+F12+F11+F14+F13</f>
        <v>0</v>
      </c>
      <c r="G15" s="14">
        <f>F15*F8</f>
        <v>0</v>
      </c>
      <c r="H15" s="13">
        <f>H9+H10+H12+H11+H14+H13</f>
        <v>0</v>
      </c>
      <c r="I15" s="14">
        <f>H15*H8</f>
        <v>0</v>
      </c>
      <c r="J15" s="13">
        <f>J9+J10+J12+J11+J14+J13</f>
        <v>0</v>
      </c>
      <c r="K15" s="14">
        <f>J15*J8</f>
        <v>0</v>
      </c>
      <c r="L15" s="13">
        <f>L9+L10+L12+L11+L14+L13</f>
        <v>0</v>
      </c>
      <c r="M15" s="14">
        <f>L15*L8</f>
        <v>0</v>
      </c>
      <c r="N15" s="13">
        <f>N9+N10+N12+N11+N14+N13</f>
        <v>0</v>
      </c>
      <c r="O15" s="14">
        <f>N15*N8</f>
        <v>0</v>
      </c>
      <c r="P15" s="41"/>
      <c r="Q15" s="3" t="str">
        <f>A15</f>
        <v>TOTAUX</v>
      </c>
      <c r="R15" s="46">
        <f>SUM(R9:R14)</f>
        <v>0</v>
      </c>
      <c r="S15" s="50" t="e">
        <f t="shared" si="7"/>
        <v>#DIV/0!</v>
      </c>
      <c r="T15" s="49">
        <f>SUM(T9:T14)</f>
        <v>0</v>
      </c>
      <c r="U15" s="50" t="e">
        <f t="shared" si="8"/>
        <v>#DIV/0!</v>
      </c>
      <c r="V15" s="48">
        <f>SUM(V9:V14)</f>
        <v>0</v>
      </c>
      <c r="W15" s="50" t="e">
        <f t="shared" si="9"/>
        <v>#DIV/0!</v>
      </c>
    </row>
    <row r="16" spans="1:23" x14ac:dyDescent="0.3">
      <c r="A16" t="s">
        <v>24</v>
      </c>
    </row>
    <row r="17" spans="1:22" x14ac:dyDescent="0.3">
      <c r="S17" s="15"/>
      <c r="T17" s="15"/>
      <c r="U17" s="15" t="s">
        <v>26</v>
      </c>
      <c r="V17" s="16" t="e">
        <f>V15/T15</f>
        <v>#DIV/0!</v>
      </c>
    </row>
    <row r="18" spans="1:22" x14ac:dyDescent="0.3">
      <c r="A18" s="15"/>
    </row>
    <row r="21" spans="1:22" x14ac:dyDescent="0.3">
      <c r="J21" t="s">
        <v>35</v>
      </c>
    </row>
    <row r="22" spans="1:22" x14ac:dyDescent="0.3">
      <c r="J22" s="2" t="s">
        <v>34</v>
      </c>
    </row>
  </sheetData>
  <sheetProtection sheet="1" scenarios="1"/>
  <mergeCells count="44">
    <mergeCell ref="R7:W7"/>
    <mergeCell ref="L8:M8"/>
    <mergeCell ref="B8:C8"/>
    <mergeCell ref="D8:E8"/>
    <mergeCell ref="F8:G8"/>
    <mergeCell ref="H8:I8"/>
    <mergeCell ref="J8:K8"/>
    <mergeCell ref="B9:C9"/>
    <mergeCell ref="N6:O6"/>
    <mergeCell ref="N7:O7"/>
    <mergeCell ref="D9:E9"/>
    <mergeCell ref="F9:G9"/>
    <mergeCell ref="H9:I9"/>
    <mergeCell ref="J9:K9"/>
    <mergeCell ref="L9:M9"/>
    <mergeCell ref="N9:O9"/>
    <mergeCell ref="N8:O8"/>
    <mergeCell ref="B6:C6"/>
    <mergeCell ref="D6:E6"/>
    <mergeCell ref="F6:G6"/>
    <mergeCell ref="H6:I6"/>
    <mergeCell ref="J6:K6"/>
    <mergeCell ref="L6:M6"/>
    <mergeCell ref="N14:O14"/>
    <mergeCell ref="B14:C14"/>
    <mergeCell ref="D14:E14"/>
    <mergeCell ref="F14:G14"/>
    <mergeCell ref="H14:I14"/>
    <mergeCell ref="J14:K14"/>
    <mergeCell ref="L14:M14"/>
    <mergeCell ref="N10:O10"/>
    <mergeCell ref="B12:C12"/>
    <mergeCell ref="D12:E12"/>
    <mergeCell ref="F12:G12"/>
    <mergeCell ref="H12:I12"/>
    <mergeCell ref="J12:K12"/>
    <mergeCell ref="L12:M12"/>
    <mergeCell ref="N12:O12"/>
    <mergeCell ref="B10:C10"/>
    <mergeCell ref="D10:E10"/>
    <mergeCell ref="F10:G10"/>
    <mergeCell ref="H10:I10"/>
    <mergeCell ref="J10:K10"/>
    <mergeCell ref="L10:M10"/>
  </mergeCells>
  <phoneticPr fontId="2" type="noConversion"/>
  <hyperlinks>
    <hyperlink ref="J22" r:id="rId1" xr:uid="{6D8334AF-474E-4BDB-A274-F2C4EF9C66B2}"/>
  </hyperlinks>
  <pageMargins left="0.7" right="0.7" top="0.75" bottom="0.75" header="0.3" footer="0.3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 de Références</vt:lpstr>
      <vt:lpstr>Calculateur_événement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</dc:creator>
  <cp:lastModifiedBy>Edouard  De Sainte Maresville</cp:lastModifiedBy>
  <cp:lastPrinted>2023-04-26T09:22:35Z</cp:lastPrinted>
  <dcterms:created xsi:type="dcterms:W3CDTF">2022-07-20T09:32:05Z</dcterms:created>
  <dcterms:modified xsi:type="dcterms:W3CDTF">2024-05-29T13:40:19Z</dcterms:modified>
</cp:coreProperties>
</file>